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1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<sst xmlns="http://schemas.openxmlformats.org/spreadsheetml/2006/main" count="76" uniqueCount="50">
  <si>
    <t>зеленая заливка для свободного ввода</t>
  </si>
  <si>
    <t xml:space="preserve">   розовая - введены формулы</t>
  </si>
  <si>
    <t>Комбикорм для свиней</t>
  </si>
  <si>
    <t>Группа животных:</t>
  </si>
  <si>
    <t>лактирующие свиноматки</t>
  </si>
  <si>
    <t>Вид корма</t>
  </si>
  <si>
    <t>ОЭ св, МДж</t>
  </si>
  <si>
    <t>% в комбикорме</t>
  </si>
  <si>
    <t>К-во сырья на размер смесителя, кг</t>
  </si>
  <si>
    <t>СЖ, г</t>
  </si>
  <si>
    <t>СК, г</t>
  </si>
  <si>
    <t>СП, г</t>
  </si>
  <si>
    <t>Лиз, г</t>
  </si>
  <si>
    <t>М+Ц, г</t>
  </si>
  <si>
    <t>Тр, г</t>
  </si>
  <si>
    <t>Трипт, г</t>
  </si>
  <si>
    <t>Са, г</t>
  </si>
  <si>
    <t>Р, г</t>
  </si>
  <si>
    <t>Na, г</t>
  </si>
  <si>
    <t>Лиз: М+Ц</t>
  </si>
  <si>
    <t>Лиз: Тр</t>
  </si>
  <si>
    <t>Лиз: Трипт</t>
  </si>
  <si>
    <t>Питательность сырья</t>
  </si>
  <si>
    <t>Расчет рациона</t>
  </si>
  <si>
    <t>Пшеница</t>
  </si>
  <si>
    <t>Ячмень</t>
  </si>
  <si>
    <t>Кукуруза</t>
  </si>
  <si>
    <t>Соевый шрот</t>
  </si>
  <si>
    <t>Подсолнечный шрот</t>
  </si>
  <si>
    <t>Соевое масло</t>
  </si>
  <si>
    <t>Премикс</t>
  </si>
  <si>
    <t>Размер смесителя, т</t>
  </si>
  <si>
    <t>х</t>
  </si>
  <si>
    <t>СВ, г</t>
  </si>
  <si>
    <t>Цена, грн./кг (руб./кг)</t>
  </si>
  <si>
    <t>Лиз: ОЭ</t>
  </si>
  <si>
    <t>Всего</t>
  </si>
  <si>
    <t>Нормы кормления</t>
  </si>
  <si>
    <t>Лактирующие свиноматки</t>
  </si>
  <si>
    <t>max</t>
  </si>
  <si>
    <t>Всего на 88% СВ</t>
  </si>
  <si>
    <t>Разница к норме</t>
  </si>
  <si>
    <t>Супоросные свиноматки</t>
  </si>
  <si>
    <t>Престартер до 8 кг</t>
  </si>
  <si>
    <t>Стартер с 8 до 12 кг</t>
  </si>
  <si>
    <t>Доращивание І с 12 до 20 кг</t>
  </si>
  <si>
    <t>Доращивание ІІ с 20 до 30 кг</t>
  </si>
  <si>
    <t>Откорм с 30 до 60 кг</t>
  </si>
  <si>
    <t>Откорм с 60 до 90 кг</t>
  </si>
  <si>
    <t>Откорм с 90 до 120 кг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</si>
</sst>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wrapText="1"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wrapText="1"/>
    </xf>
    <xf numFmtId="1" fontId="46" fillId="34" borderId="0" xfId="0" applyNumberFormat="1" applyFont="1" applyFill="1" applyAlignment="1">
      <alignment horizontal="left"/>
    </xf>
    <xf numFmtId="0" fontId="46" fillId="34" borderId="0" xfId="0" applyFont="1" applyFill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33" borderId="10" xfId="0" applyFont="1" applyFill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5" fillId="35" borderId="10" xfId="0" applyFont="1" applyFill="1" applyBorder="1" applyAlignment="1">
      <alignment/>
    </xf>
    <xf numFmtId="0" fontId="48" fillId="33" borderId="0" xfId="0" applyFont="1" applyFill="1" applyAlignment="1">
      <alignment/>
    </xf>
    <xf numFmtId="0" fontId="45" fillId="0" borderId="10" xfId="0" applyFont="1" applyFill="1" applyBorder="1" applyAlignment="1">
      <alignment horizontal="center"/>
    </xf>
    <xf numFmtId="2" fontId="45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/>
    </xf>
    <xf numFmtId="2" fontId="48" fillId="33" borderId="10" xfId="0" applyNumberFormat="1" applyFont="1" applyFill="1" applyBorder="1" applyAlignment="1">
      <alignment/>
    </xf>
    <xf numFmtId="2" fontId="45" fillId="35" borderId="10" xfId="0" applyNumberFormat="1" applyFont="1" applyFill="1" applyBorder="1" applyAlignment="1">
      <alignment/>
    </xf>
    <xf numFmtId="168" fontId="45" fillId="35" borderId="10" xfId="0" applyNumberFormat="1" applyFont="1" applyFill="1" applyBorder="1" applyAlignment="1">
      <alignment/>
    </xf>
    <xf numFmtId="168" fontId="45" fillId="0" borderId="10" xfId="0" applyNumberFormat="1" applyFont="1" applyBorder="1" applyAlignment="1">
      <alignment/>
    </xf>
    <xf numFmtId="2" fontId="45" fillId="0" borderId="10" xfId="0" applyNumberFormat="1" applyFont="1" applyBorder="1" applyAlignment="1">
      <alignment/>
    </xf>
    <xf numFmtId="2" fontId="47" fillId="33" borderId="10" xfId="0" applyNumberFormat="1" applyFont="1" applyFill="1" applyBorder="1" applyAlignment="1">
      <alignment/>
    </xf>
    <xf numFmtId="2" fontId="47" fillId="0" borderId="10" xfId="0" applyNumberFormat="1" applyFont="1" applyBorder="1" applyAlignment="1">
      <alignment/>
    </xf>
    <xf numFmtId="168" fontId="47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168" fontId="49" fillId="0" borderId="10" xfId="0" applyNumberFormat="1" applyFont="1" applyBorder="1" applyAlignment="1">
      <alignment/>
    </xf>
    <xf numFmtId="168" fontId="46" fillId="0" borderId="10" xfId="0" applyNumberFormat="1" applyFont="1" applyBorder="1" applyAlignment="1">
      <alignment/>
    </xf>
    <xf numFmtId="2" fontId="46" fillId="0" borderId="10" xfId="0" applyNumberFormat="1" applyFont="1" applyBorder="1" applyAlignment="1">
      <alignment/>
    </xf>
    <xf numFmtId="2" fontId="48" fillId="0" borderId="10" xfId="0" applyNumberFormat="1" applyFont="1" applyFill="1" applyBorder="1" applyAlignment="1">
      <alignment/>
    </xf>
    <xf numFmtId="0" fontId="47" fillId="36" borderId="10" xfId="0" applyFont="1" applyFill="1" applyBorder="1" applyAlignment="1">
      <alignment/>
    </xf>
    <xf numFmtId="2" fontId="47" fillId="36" borderId="10" xfId="0" applyNumberFormat="1" applyFont="1" applyFill="1" applyBorder="1" applyAlignment="1">
      <alignment horizontal="center"/>
    </xf>
    <xf numFmtId="168" fontId="47" fillId="36" borderId="10" xfId="0" applyNumberFormat="1" applyFont="1" applyFill="1" applyBorder="1" applyAlignment="1">
      <alignment/>
    </xf>
    <xf numFmtId="2" fontId="48" fillId="36" borderId="10" xfId="0" applyNumberFormat="1" applyFont="1" applyFill="1" applyBorder="1" applyAlignment="1">
      <alignment/>
    </xf>
    <xf numFmtId="0" fontId="45" fillId="36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showZeros="0" tabSelected="1" zoomScalePageLayoutView="0" workbookViewId="0" topLeftCell="A1">
      <pane ySplit="3" topLeftCell="A4" activePane="bottomLeft" state="frozen"/>
      <selection pane="topLeft" activeCell="A1" sqref="A1"/>
      <selection pane="bottomLeft" activeCell="K44" sqref="K44"/>
    </sheetView>
  </sheetViews>
  <sheetFormatPr defaultColWidth="9.140625" defaultRowHeight="15"/>
  <cols>
    <col min="1" max="1" width="29.7109375" style="7" customWidth="1"/>
    <col min="2" max="2" width="10.57421875" style="7" customWidth="1"/>
    <col min="3" max="3" width="9.57421875" style="7" customWidth="1"/>
    <col min="4" max="4" width="9.421875" style="7" customWidth="1"/>
    <col min="5" max="16" width="7.00390625" style="7" customWidth="1"/>
    <col min="17" max="20" width="7.28125" style="7" customWidth="1"/>
    <col min="21" max="16384" width="9.140625" style="7" customWidth="1"/>
  </cols>
  <sheetData>
    <row r="1" spans="1:24" s="2" customFormat="1" ht="18">
      <c r="A1" s="1" t="s">
        <v>2</v>
      </c>
      <c r="B1" s="1"/>
      <c r="C1" s="1"/>
      <c r="D1" s="1"/>
      <c r="E1" s="1"/>
      <c r="K1" s="3" t="s">
        <v>0</v>
      </c>
      <c r="L1" s="4"/>
      <c r="M1" s="4"/>
      <c r="N1" s="4"/>
      <c r="O1" s="4"/>
      <c r="P1" s="4"/>
      <c r="Q1" s="5" t="s">
        <v>1</v>
      </c>
      <c r="R1" s="6"/>
      <c r="S1" s="6"/>
      <c r="T1" s="6"/>
      <c r="V1" s="6"/>
      <c r="W1" s="6"/>
      <c r="X1" s="6"/>
    </row>
    <row r="2" spans="1:10" ht="14.25">
      <c r="A2" s="7" t="s">
        <v>3</v>
      </c>
      <c r="B2" s="17" t="s">
        <v>4</v>
      </c>
      <c r="C2" s="3"/>
      <c r="D2" s="3"/>
      <c r="E2" s="3"/>
      <c r="F2" s="3"/>
      <c r="G2" s="7" t="s">
        <v>31</v>
      </c>
      <c r="J2" s="17">
        <v>2</v>
      </c>
    </row>
    <row r="3" spans="1:29" ht="90">
      <c r="A3" s="13" t="s">
        <v>5</v>
      </c>
      <c r="B3" s="14" t="s">
        <v>34</v>
      </c>
      <c r="C3" s="14" t="s">
        <v>8</v>
      </c>
      <c r="D3" s="14" t="s">
        <v>7</v>
      </c>
      <c r="E3" s="14" t="s">
        <v>33</v>
      </c>
      <c r="F3" s="15" t="s">
        <v>6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35</v>
      </c>
      <c r="R3" s="15" t="s">
        <v>19</v>
      </c>
      <c r="S3" s="15" t="s">
        <v>20</v>
      </c>
      <c r="T3" s="15" t="s">
        <v>21</v>
      </c>
      <c r="U3" s="8"/>
      <c r="V3" s="8"/>
      <c r="W3" s="8"/>
      <c r="X3" s="8"/>
      <c r="Y3" s="8"/>
      <c r="Z3" s="8"/>
      <c r="AA3" s="8"/>
      <c r="AB3" s="8"/>
      <c r="AC3" s="8"/>
    </row>
    <row r="4" spans="1:20" ht="15">
      <c r="A4" s="10" t="s">
        <v>22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15">
      <c r="A5" s="12" t="s">
        <v>26</v>
      </c>
      <c r="B5" s="19">
        <v>1.9</v>
      </c>
      <c r="C5" s="18" t="s">
        <v>32</v>
      </c>
      <c r="D5" s="18" t="s">
        <v>32</v>
      </c>
      <c r="E5" s="12">
        <v>870</v>
      </c>
      <c r="F5" s="20">
        <v>13.95</v>
      </c>
      <c r="G5" s="12">
        <v>41</v>
      </c>
      <c r="H5" s="12">
        <v>23</v>
      </c>
      <c r="I5" s="12">
        <v>94</v>
      </c>
      <c r="J5" s="20">
        <v>2.4</v>
      </c>
      <c r="K5" s="12">
        <v>3.7</v>
      </c>
      <c r="L5" s="12">
        <v>3.2</v>
      </c>
      <c r="M5" s="12">
        <v>0.5</v>
      </c>
      <c r="N5" s="12">
        <v>0.3</v>
      </c>
      <c r="O5" s="12">
        <v>2.8</v>
      </c>
      <c r="P5" s="12">
        <v>0.23</v>
      </c>
      <c r="Q5" s="21"/>
      <c r="R5" s="21"/>
      <c r="S5" s="21"/>
      <c r="T5" s="21"/>
    </row>
    <row r="6" spans="1:20" ht="15">
      <c r="A6" s="12" t="s">
        <v>24</v>
      </c>
      <c r="B6" s="19">
        <v>1.9</v>
      </c>
      <c r="C6" s="18" t="s">
        <v>32</v>
      </c>
      <c r="D6" s="18" t="s">
        <v>32</v>
      </c>
      <c r="E6" s="12">
        <v>870</v>
      </c>
      <c r="F6" s="20">
        <v>13.65</v>
      </c>
      <c r="G6" s="12">
        <v>18</v>
      </c>
      <c r="H6" s="12">
        <v>26</v>
      </c>
      <c r="I6" s="12">
        <v>118</v>
      </c>
      <c r="J6" s="20">
        <v>3.5</v>
      </c>
      <c r="K6" s="12">
        <v>4.8</v>
      </c>
      <c r="L6" s="12">
        <v>3.8</v>
      </c>
      <c r="M6" s="12">
        <v>1.3</v>
      </c>
      <c r="N6" s="12">
        <v>0.6</v>
      </c>
      <c r="O6" s="12">
        <v>3.3</v>
      </c>
      <c r="P6" s="12">
        <v>0.15</v>
      </c>
      <c r="Q6" s="21"/>
      <c r="R6" s="21"/>
      <c r="S6" s="21"/>
      <c r="T6" s="21"/>
    </row>
    <row r="7" spans="1:20" ht="15">
      <c r="A7" s="12" t="s">
        <v>25</v>
      </c>
      <c r="B7" s="19">
        <v>2</v>
      </c>
      <c r="C7" s="18" t="s">
        <v>32</v>
      </c>
      <c r="D7" s="18" t="s">
        <v>32</v>
      </c>
      <c r="E7" s="12">
        <v>870</v>
      </c>
      <c r="F7" s="20">
        <v>12.6</v>
      </c>
      <c r="G7" s="12">
        <v>20</v>
      </c>
      <c r="H7" s="12">
        <v>59</v>
      </c>
      <c r="I7" s="12">
        <v>104</v>
      </c>
      <c r="J7" s="20">
        <v>3.7</v>
      </c>
      <c r="K7" s="12">
        <v>4.1</v>
      </c>
      <c r="L7" s="12">
        <v>3.6</v>
      </c>
      <c r="M7" s="12">
        <v>1.3</v>
      </c>
      <c r="N7" s="12">
        <v>0.6</v>
      </c>
      <c r="O7" s="12">
        <v>3.6</v>
      </c>
      <c r="P7" s="12">
        <v>0.75</v>
      </c>
      <c r="Q7" s="21"/>
      <c r="R7" s="21"/>
      <c r="S7" s="21"/>
      <c r="T7" s="21"/>
    </row>
    <row r="8" spans="1:20" ht="15">
      <c r="A8" s="12" t="s">
        <v>27</v>
      </c>
      <c r="B8" s="19">
        <v>5.5</v>
      </c>
      <c r="C8" s="18" t="s">
        <v>32</v>
      </c>
      <c r="D8" s="18" t="s">
        <v>32</v>
      </c>
      <c r="E8" s="12">
        <v>870</v>
      </c>
      <c r="F8" s="20">
        <v>12.97</v>
      </c>
      <c r="G8" s="12">
        <v>15</v>
      </c>
      <c r="H8" s="12">
        <v>62</v>
      </c>
      <c r="I8" s="12">
        <v>448</v>
      </c>
      <c r="J8" s="20">
        <v>28.7</v>
      </c>
      <c r="K8" s="12">
        <v>13.4</v>
      </c>
      <c r="L8" s="12">
        <v>18.3</v>
      </c>
      <c r="M8" s="12">
        <v>5.7</v>
      </c>
      <c r="N8" s="12">
        <v>2.7</v>
      </c>
      <c r="O8" s="12">
        <v>6.1</v>
      </c>
      <c r="P8" s="12">
        <v>0.2</v>
      </c>
      <c r="Q8" s="21"/>
      <c r="R8" s="21"/>
      <c r="S8" s="21"/>
      <c r="T8" s="21"/>
    </row>
    <row r="9" spans="1:20" ht="15">
      <c r="A9" s="12" t="s">
        <v>28</v>
      </c>
      <c r="B9" s="19">
        <v>1.75</v>
      </c>
      <c r="C9" s="18" t="s">
        <v>32</v>
      </c>
      <c r="D9" s="18" t="s">
        <v>32</v>
      </c>
      <c r="E9" s="12">
        <v>899</v>
      </c>
      <c r="F9" s="20">
        <v>10.09</v>
      </c>
      <c r="G9" s="12">
        <v>22</v>
      </c>
      <c r="H9" s="12">
        <v>200</v>
      </c>
      <c r="I9" s="12">
        <v>347</v>
      </c>
      <c r="J9" s="20">
        <v>12.5</v>
      </c>
      <c r="K9" s="12">
        <v>14.1</v>
      </c>
      <c r="L9" s="12">
        <v>12.1</v>
      </c>
      <c r="M9" s="12">
        <v>4.7</v>
      </c>
      <c r="N9" s="12">
        <v>3.6</v>
      </c>
      <c r="O9" s="12">
        <v>10.6</v>
      </c>
      <c r="P9" s="12">
        <v>0.2</v>
      </c>
      <c r="Q9" s="21"/>
      <c r="R9" s="21"/>
      <c r="S9" s="21"/>
      <c r="T9" s="21"/>
    </row>
    <row r="10" spans="1:20" ht="15">
      <c r="A10" s="12" t="s">
        <v>29</v>
      </c>
      <c r="B10" s="19">
        <v>10</v>
      </c>
      <c r="C10" s="18" t="s">
        <v>32</v>
      </c>
      <c r="D10" s="18" t="s">
        <v>32</v>
      </c>
      <c r="E10" s="12">
        <v>999</v>
      </c>
      <c r="F10" s="20">
        <v>35.46</v>
      </c>
      <c r="G10" s="12">
        <v>999</v>
      </c>
      <c r="H10" s="12"/>
      <c r="I10" s="12"/>
      <c r="J10" s="20"/>
      <c r="K10" s="12"/>
      <c r="L10" s="12"/>
      <c r="M10" s="12"/>
      <c r="N10" s="12"/>
      <c r="O10" s="12"/>
      <c r="P10" s="12"/>
      <c r="Q10" s="21"/>
      <c r="R10" s="21"/>
      <c r="S10" s="21"/>
      <c r="T10" s="21"/>
    </row>
    <row r="11" spans="1:20" ht="15">
      <c r="A11" s="12" t="s">
        <v>30</v>
      </c>
      <c r="B11" s="19">
        <v>6.51</v>
      </c>
      <c r="C11" s="18" t="s">
        <v>32</v>
      </c>
      <c r="D11" s="18" t="s">
        <v>32</v>
      </c>
      <c r="E11" s="12">
        <v>950</v>
      </c>
      <c r="F11" s="20"/>
      <c r="G11" s="12"/>
      <c r="H11" s="12"/>
      <c r="I11" s="12"/>
      <c r="J11" s="20">
        <v>40</v>
      </c>
      <c r="K11" s="12">
        <v>15</v>
      </c>
      <c r="L11" s="12"/>
      <c r="M11" s="12"/>
      <c r="N11" s="12">
        <v>220</v>
      </c>
      <c r="O11" s="12">
        <v>70</v>
      </c>
      <c r="P11" s="12">
        <v>70</v>
      </c>
      <c r="Q11" s="21"/>
      <c r="R11" s="21"/>
      <c r="S11" s="21"/>
      <c r="T11" s="21"/>
    </row>
    <row r="12" spans="1:20" ht="15">
      <c r="A12" s="12"/>
      <c r="B12" s="19"/>
      <c r="C12" s="18" t="s">
        <v>32</v>
      </c>
      <c r="D12" s="18" t="s">
        <v>32</v>
      </c>
      <c r="E12" s="12"/>
      <c r="F12" s="20"/>
      <c r="G12" s="12"/>
      <c r="H12" s="12"/>
      <c r="I12" s="12"/>
      <c r="J12" s="20"/>
      <c r="K12" s="12"/>
      <c r="L12" s="12"/>
      <c r="M12" s="12"/>
      <c r="N12" s="12"/>
      <c r="O12" s="12"/>
      <c r="P12" s="12"/>
      <c r="Q12" s="21"/>
      <c r="R12" s="21"/>
      <c r="S12" s="21"/>
      <c r="T12" s="21"/>
    </row>
    <row r="13" spans="1:20" ht="15">
      <c r="A13" s="12"/>
      <c r="B13" s="19"/>
      <c r="C13" s="18" t="s">
        <v>32</v>
      </c>
      <c r="D13" s="18" t="s">
        <v>32</v>
      </c>
      <c r="E13" s="12"/>
      <c r="F13" s="20"/>
      <c r="G13" s="12"/>
      <c r="H13" s="12"/>
      <c r="I13" s="12"/>
      <c r="J13" s="20"/>
      <c r="K13" s="12"/>
      <c r="L13" s="12"/>
      <c r="M13" s="12"/>
      <c r="N13" s="12"/>
      <c r="O13" s="12"/>
      <c r="P13" s="12"/>
      <c r="Q13" s="21">
        <f>IF(F13=0,0,J13/F13)</f>
        <v>0</v>
      </c>
      <c r="R13" s="21">
        <f>IF(J13=0,0,K13/J13)</f>
        <v>0</v>
      </c>
      <c r="S13" s="21">
        <f>IF(J13=0,0,L13/J13)</f>
        <v>0</v>
      </c>
      <c r="T13" s="21">
        <f>IF(J13=0,0,M13/J13)</f>
        <v>0</v>
      </c>
    </row>
    <row r="14" spans="1:20" ht="15">
      <c r="A14" s="12"/>
      <c r="B14" s="19"/>
      <c r="C14" s="18" t="s">
        <v>32</v>
      </c>
      <c r="D14" s="18" t="s">
        <v>32</v>
      </c>
      <c r="E14" s="12"/>
      <c r="F14" s="20"/>
      <c r="G14" s="12"/>
      <c r="H14" s="12"/>
      <c r="I14" s="12"/>
      <c r="J14" s="20"/>
      <c r="K14" s="12"/>
      <c r="L14" s="12"/>
      <c r="M14" s="12"/>
      <c r="N14" s="12"/>
      <c r="O14" s="12"/>
      <c r="P14" s="12"/>
      <c r="Q14" s="21">
        <f>IF(F14=0,0,J14/F14)</f>
        <v>0</v>
      </c>
      <c r="R14" s="21">
        <f>IF(J14=0,0,K14/J14)</f>
        <v>0</v>
      </c>
      <c r="S14" s="21">
        <f>IF(J14=0,0,L14/J14)</f>
        <v>0</v>
      </c>
      <c r="T14" s="21">
        <f>IF(J14=0,0,M14/J14)</f>
        <v>0</v>
      </c>
    </row>
    <row r="15" spans="1:20" ht="15">
      <c r="A15" s="10" t="s">
        <v>23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5">
      <c r="A16" s="16" t="str">
        <f aca="true" t="shared" si="0" ref="A16:A25">+A5</f>
        <v>Кукуруза</v>
      </c>
      <c r="B16" s="22">
        <f>+B5*D16/100</f>
        <v>0.57</v>
      </c>
      <c r="C16" s="16">
        <f>+D16*$J$2/100*1000</f>
        <v>600</v>
      </c>
      <c r="D16" s="26">
        <v>30</v>
      </c>
      <c r="E16" s="23">
        <f>+D16*E5/100</f>
        <v>261</v>
      </c>
      <c r="F16" s="23">
        <f>+D16*F5/100</f>
        <v>4.185</v>
      </c>
      <c r="G16" s="23">
        <f>+D16*G5/100</f>
        <v>12.3</v>
      </c>
      <c r="H16" s="23">
        <f>+D16*H5/100</f>
        <v>6.9</v>
      </c>
      <c r="I16" s="23">
        <f>+D16*I5/100</f>
        <v>28.2</v>
      </c>
      <c r="J16" s="23">
        <f>+D16*J5/100</f>
        <v>0.72</v>
      </c>
      <c r="K16" s="23">
        <f>+D16*K5/100</f>
        <v>1.11</v>
      </c>
      <c r="L16" s="23">
        <f>+D16*L5/100</f>
        <v>0.96</v>
      </c>
      <c r="M16" s="23">
        <f>+D16*M5/100</f>
        <v>0.15</v>
      </c>
      <c r="N16" s="23">
        <f>+D16*N5/100</f>
        <v>0.09</v>
      </c>
      <c r="O16" s="23">
        <f>+D16*O5/100</f>
        <v>0.84</v>
      </c>
      <c r="P16" s="23">
        <f>+D16*P5/100</f>
        <v>0.069</v>
      </c>
      <c r="Q16" s="23">
        <f>+D16*Q5/100</f>
        <v>0</v>
      </c>
      <c r="R16" s="23">
        <f>+D16*R5/100</f>
        <v>0</v>
      </c>
      <c r="S16" s="23">
        <f>+D16*S5/100</f>
        <v>0</v>
      </c>
      <c r="T16" s="23">
        <f>+D16*T5/100</f>
        <v>0</v>
      </c>
    </row>
    <row r="17" spans="1:20" ht="15">
      <c r="A17" s="16" t="str">
        <f t="shared" si="0"/>
        <v>Пшеница</v>
      </c>
      <c r="B17" s="22">
        <f aca="true" t="shared" si="1" ref="B17:B25">+B6*D17/100</f>
        <v>0.38949999999999996</v>
      </c>
      <c r="C17" s="16">
        <f aca="true" t="shared" si="2" ref="C17:C25">+D17*$J$2/100*1000</f>
        <v>410</v>
      </c>
      <c r="D17" s="26">
        <v>20.5</v>
      </c>
      <c r="E17" s="23">
        <f aca="true" t="shared" si="3" ref="E17:E25">+D17*E6/100</f>
        <v>178.35</v>
      </c>
      <c r="F17" s="23">
        <f aca="true" t="shared" si="4" ref="F17:F25">+D17*F6/100</f>
        <v>2.79825</v>
      </c>
      <c r="G17" s="23">
        <f aca="true" t="shared" si="5" ref="G17:G25">+D17*G6/100</f>
        <v>3.69</v>
      </c>
      <c r="H17" s="23">
        <f aca="true" t="shared" si="6" ref="H17:H25">+D17*H6/100</f>
        <v>5.33</v>
      </c>
      <c r="I17" s="23">
        <f aca="true" t="shared" si="7" ref="I17:I25">+D17*I6/100</f>
        <v>24.19</v>
      </c>
      <c r="J17" s="23">
        <f aca="true" t="shared" si="8" ref="J17:J25">+D17*J6/100</f>
        <v>0.7175</v>
      </c>
      <c r="K17" s="23">
        <f aca="true" t="shared" si="9" ref="K17:K25">+D17*K6/100</f>
        <v>0.9839999999999999</v>
      </c>
      <c r="L17" s="23">
        <f aca="true" t="shared" si="10" ref="L17:L25">+D17*L6/100</f>
        <v>0.7789999999999999</v>
      </c>
      <c r="M17" s="23">
        <f aca="true" t="shared" si="11" ref="M17:M25">+D17*M6/100</f>
        <v>0.2665</v>
      </c>
      <c r="N17" s="23">
        <f aca="true" t="shared" si="12" ref="N17:N25">+D17*N6/100</f>
        <v>0.12299999999999998</v>
      </c>
      <c r="O17" s="23">
        <f aca="true" t="shared" si="13" ref="O17:O25">+D17*O6/100</f>
        <v>0.6764999999999999</v>
      </c>
      <c r="P17" s="23">
        <f aca="true" t="shared" si="14" ref="P17:P25">+D17*P6/100</f>
        <v>0.030749999999999996</v>
      </c>
      <c r="Q17" s="23">
        <f aca="true" t="shared" si="15" ref="Q17:Q25">+D17*Q6/100</f>
        <v>0</v>
      </c>
      <c r="R17" s="23">
        <f aca="true" t="shared" si="16" ref="R17:R25">+D17*R6/100</f>
        <v>0</v>
      </c>
      <c r="S17" s="23">
        <f aca="true" t="shared" si="17" ref="S17:S25">+D17*S6/100</f>
        <v>0</v>
      </c>
      <c r="T17" s="23">
        <f aca="true" t="shared" si="18" ref="T17:T25">+D17*T6/100</f>
        <v>0</v>
      </c>
    </row>
    <row r="18" spans="1:20" ht="15">
      <c r="A18" s="16" t="str">
        <f t="shared" si="0"/>
        <v>Ячмень</v>
      </c>
      <c r="B18" s="22">
        <f t="shared" si="1"/>
        <v>0.4</v>
      </c>
      <c r="C18" s="16">
        <f t="shared" si="2"/>
        <v>400</v>
      </c>
      <c r="D18" s="26">
        <v>20</v>
      </c>
      <c r="E18" s="23">
        <f t="shared" si="3"/>
        <v>174</v>
      </c>
      <c r="F18" s="23">
        <f t="shared" si="4"/>
        <v>2.52</v>
      </c>
      <c r="G18" s="23">
        <f t="shared" si="5"/>
        <v>4</v>
      </c>
      <c r="H18" s="23">
        <f t="shared" si="6"/>
        <v>11.8</v>
      </c>
      <c r="I18" s="23">
        <f t="shared" si="7"/>
        <v>20.8</v>
      </c>
      <c r="J18" s="23">
        <f t="shared" si="8"/>
        <v>0.74</v>
      </c>
      <c r="K18" s="23">
        <f t="shared" si="9"/>
        <v>0.82</v>
      </c>
      <c r="L18" s="23">
        <f t="shared" si="10"/>
        <v>0.72</v>
      </c>
      <c r="M18" s="23">
        <f t="shared" si="11"/>
        <v>0.26</v>
      </c>
      <c r="N18" s="23">
        <f t="shared" si="12"/>
        <v>0.12</v>
      </c>
      <c r="O18" s="23">
        <f t="shared" si="13"/>
        <v>0.72</v>
      </c>
      <c r="P18" s="23">
        <f t="shared" si="14"/>
        <v>0.15</v>
      </c>
      <c r="Q18" s="23">
        <f t="shared" si="15"/>
        <v>0</v>
      </c>
      <c r="R18" s="23">
        <f t="shared" si="16"/>
        <v>0</v>
      </c>
      <c r="S18" s="23">
        <f t="shared" si="17"/>
        <v>0</v>
      </c>
      <c r="T18" s="23">
        <f t="shared" si="18"/>
        <v>0</v>
      </c>
    </row>
    <row r="19" spans="1:20" ht="15">
      <c r="A19" s="16" t="str">
        <f t="shared" si="0"/>
        <v>Соевый шрот</v>
      </c>
      <c r="B19" s="22">
        <f t="shared" si="1"/>
        <v>0.88</v>
      </c>
      <c r="C19" s="16">
        <f t="shared" si="2"/>
        <v>320</v>
      </c>
      <c r="D19" s="26">
        <v>16</v>
      </c>
      <c r="E19" s="23">
        <f t="shared" si="3"/>
        <v>139.2</v>
      </c>
      <c r="F19" s="23">
        <f t="shared" si="4"/>
        <v>2.0752</v>
      </c>
      <c r="G19" s="23">
        <f t="shared" si="5"/>
        <v>2.4</v>
      </c>
      <c r="H19" s="23">
        <f t="shared" si="6"/>
        <v>9.92</v>
      </c>
      <c r="I19" s="23">
        <f t="shared" si="7"/>
        <v>71.68</v>
      </c>
      <c r="J19" s="23">
        <f t="shared" si="8"/>
        <v>4.592</v>
      </c>
      <c r="K19" s="23">
        <f t="shared" si="9"/>
        <v>2.144</v>
      </c>
      <c r="L19" s="23">
        <f t="shared" si="10"/>
        <v>2.928</v>
      </c>
      <c r="M19" s="23">
        <f t="shared" si="11"/>
        <v>0.912</v>
      </c>
      <c r="N19" s="23">
        <f t="shared" si="12"/>
        <v>0.43200000000000005</v>
      </c>
      <c r="O19" s="23">
        <f t="shared" si="13"/>
        <v>0.976</v>
      </c>
      <c r="P19" s="23">
        <f t="shared" si="14"/>
        <v>0.032</v>
      </c>
      <c r="Q19" s="23">
        <f t="shared" si="15"/>
        <v>0</v>
      </c>
      <c r="R19" s="23">
        <f t="shared" si="16"/>
        <v>0</v>
      </c>
      <c r="S19" s="23">
        <f t="shared" si="17"/>
        <v>0</v>
      </c>
      <c r="T19" s="23">
        <f t="shared" si="18"/>
        <v>0</v>
      </c>
    </row>
    <row r="20" spans="1:20" ht="15">
      <c r="A20" s="16" t="str">
        <f t="shared" si="0"/>
        <v>Подсолнечный шрот</v>
      </c>
      <c r="B20" s="22">
        <f t="shared" si="1"/>
        <v>0.175</v>
      </c>
      <c r="C20" s="16">
        <f t="shared" si="2"/>
        <v>200</v>
      </c>
      <c r="D20" s="26">
        <v>10</v>
      </c>
      <c r="E20" s="23">
        <f t="shared" si="3"/>
        <v>89.9</v>
      </c>
      <c r="F20" s="23">
        <f t="shared" si="4"/>
        <v>1.0090000000000001</v>
      </c>
      <c r="G20" s="23">
        <f t="shared" si="5"/>
        <v>2.2</v>
      </c>
      <c r="H20" s="23">
        <f t="shared" si="6"/>
        <v>20</v>
      </c>
      <c r="I20" s="23">
        <f t="shared" si="7"/>
        <v>34.7</v>
      </c>
      <c r="J20" s="23">
        <f t="shared" si="8"/>
        <v>1.25</v>
      </c>
      <c r="K20" s="23">
        <f t="shared" si="9"/>
        <v>1.41</v>
      </c>
      <c r="L20" s="23">
        <f t="shared" si="10"/>
        <v>1.21</v>
      </c>
      <c r="M20" s="23">
        <f t="shared" si="11"/>
        <v>0.47</v>
      </c>
      <c r="N20" s="23">
        <f t="shared" si="12"/>
        <v>0.36</v>
      </c>
      <c r="O20" s="23">
        <f t="shared" si="13"/>
        <v>1.06</v>
      </c>
      <c r="P20" s="23">
        <f t="shared" si="14"/>
        <v>0.02</v>
      </c>
      <c r="Q20" s="23">
        <f t="shared" si="15"/>
        <v>0</v>
      </c>
      <c r="R20" s="23">
        <f t="shared" si="16"/>
        <v>0</v>
      </c>
      <c r="S20" s="23">
        <f t="shared" si="17"/>
        <v>0</v>
      </c>
      <c r="T20" s="23">
        <f t="shared" si="18"/>
        <v>0</v>
      </c>
    </row>
    <row r="21" spans="1:20" ht="15">
      <c r="A21" s="16" t="str">
        <f t="shared" si="0"/>
        <v>Соевое масло</v>
      </c>
      <c r="B21" s="22">
        <f t="shared" si="1"/>
        <v>0</v>
      </c>
      <c r="C21" s="16">
        <f t="shared" si="2"/>
        <v>0</v>
      </c>
      <c r="D21" s="26">
        <v>0</v>
      </c>
      <c r="E21" s="23">
        <f t="shared" si="3"/>
        <v>0</v>
      </c>
      <c r="F21" s="23">
        <f t="shared" si="4"/>
        <v>0</v>
      </c>
      <c r="G21" s="23">
        <f t="shared" si="5"/>
        <v>0</v>
      </c>
      <c r="H21" s="23">
        <f t="shared" si="6"/>
        <v>0</v>
      </c>
      <c r="I21" s="23">
        <f t="shared" si="7"/>
        <v>0</v>
      </c>
      <c r="J21" s="23">
        <f t="shared" si="8"/>
        <v>0</v>
      </c>
      <c r="K21" s="23">
        <f t="shared" si="9"/>
        <v>0</v>
      </c>
      <c r="L21" s="23">
        <f t="shared" si="10"/>
        <v>0</v>
      </c>
      <c r="M21" s="23">
        <f t="shared" si="11"/>
        <v>0</v>
      </c>
      <c r="N21" s="23">
        <f t="shared" si="12"/>
        <v>0</v>
      </c>
      <c r="O21" s="23">
        <f t="shared" si="13"/>
        <v>0</v>
      </c>
      <c r="P21" s="23">
        <f t="shared" si="14"/>
        <v>0</v>
      </c>
      <c r="Q21" s="23">
        <f t="shared" si="15"/>
        <v>0</v>
      </c>
      <c r="R21" s="23">
        <f t="shared" si="16"/>
        <v>0</v>
      </c>
      <c r="S21" s="23">
        <f t="shared" si="17"/>
        <v>0</v>
      </c>
      <c r="T21" s="23">
        <f t="shared" si="18"/>
        <v>0</v>
      </c>
    </row>
    <row r="22" spans="1:20" ht="15">
      <c r="A22" s="16" t="str">
        <f t="shared" si="0"/>
        <v>Премикс</v>
      </c>
      <c r="B22" s="22">
        <f t="shared" si="1"/>
        <v>0.22785</v>
      </c>
      <c r="C22" s="16">
        <f t="shared" si="2"/>
        <v>70</v>
      </c>
      <c r="D22" s="26">
        <v>3.5</v>
      </c>
      <c r="E22" s="23">
        <f t="shared" si="3"/>
        <v>33.25</v>
      </c>
      <c r="F22" s="23">
        <f t="shared" si="4"/>
        <v>0</v>
      </c>
      <c r="G22" s="23">
        <f t="shared" si="5"/>
        <v>0</v>
      </c>
      <c r="H22" s="23">
        <f t="shared" si="6"/>
        <v>0</v>
      </c>
      <c r="I22" s="23">
        <f t="shared" si="7"/>
        <v>0</v>
      </c>
      <c r="J22" s="23">
        <f>+D22*J11/100</f>
        <v>1.4</v>
      </c>
      <c r="K22" s="23">
        <f t="shared" si="9"/>
        <v>0.525</v>
      </c>
      <c r="L22" s="23">
        <f t="shared" si="10"/>
        <v>0</v>
      </c>
      <c r="M22" s="23">
        <f t="shared" si="11"/>
        <v>0</v>
      </c>
      <c r="N22" s="23">
        <f t="shared" si="12"/>
        <v>7.7</v>
      </c>
      <c r="O22" s="23">
        <f t="shared" si="13"/>
        <v>2.45</v>
      </c>
      <c r="P22" s="23">
        <f t="shared" si="14"/>
        <v>2.45</v>
      </c>
      <c r="Q22" s="23">
        <f t="shared" si="15"/>
        <v>0</v>
      </c>
      <c r="R22" s="23">
        <f t="shared" si="16"/>
        <v>0</v>
      </c>
      <c r="S22" s="23">
        <f t="shared" si="17"/>
        <v>0</v>
      </c>
      <c r="T22" s="23">
        <f t="shared" si="18"/>
        <v>0</v>
      </c>
    </row>
    <row r="23" spans="1:20" ht="15">
      <c r="A23" s="16">
        <f t="shared" si="0"/>
        <v>0</v>
      </c>
      <c r="B23" s="22">
        <f t="shared" si="1"/>
        <v>0</v>
      </c>
      <c r="C23" s="16">
        <f t="shared" si="2"/>
        <v>0</v>
      </c>
      <c r="D23" s="26"/>
      <c r="E23" s="23">
        <f t="shared" si="3"/>
        <v>0</v>
      </c>
      <c r="F23" s="23">
        <f t="shared" si="4"/>
        <v>0</v>
      </c>
      <c r="G23" s="23">
        <f t="shared" si="5"/>
        <v>0</v>
      </c>
      <c r="H23" s="23">
        <f t="shared" si="6"/>
        <v>0</v>
      </c>
      <c r="I23" s="23">
        <f t="shared" si="7"/>
        <v>0</v>
      </c>
      <c r="J23" s="23">
        <f t="shared" si="8"/>
        <v>0</v>
      </c>
      <c r="K23" s="23">
        <f t="shared" si="9"/>
        <v>0</v>
      </c>
      <c r="L23" s="23">
        <f t="shared" si="10"/>
        <v>0</v>
      </c>
      <c r="M23" s="23">
        <f t="shared" si="11"/>
        <v>0</v>
      </c>
      <c r="N23" s="23">
        <f t="shared" si="12"/>
        <v>0</v>
      </c>
      <c r="O23" s="23">
        <f t="shared" si="13"/>
        <v>0</v>
      </c>
      <c r="P23" s="23">
        <f t="shared" si="14"/>
        <v>0</v>
      </c>
      <c r="Q23" s="23">
        <f t="shared" si="15"/>
        <v>0</v>
      </c>
      <c r="R23" s="23">
        <f t="shared" si="16"/>
        <v>0</v>
      </c>
      <c r="S23" s="23">
        <f t="shared" si="17"/>
        <v>0</v>
      </c>
      <c r="T23" s="23">
        <f t="shared" si="18"/>
        <v>0</v>
      </c>
    </row>
    <row r="24" spans="1:20" ht="15">
      <c r="A24" s="16">
        <f t="shared" si="0"/>
        <v>0</v>
      </c>
      <c r="B24" s="22">
        <f t="shared" si="1"/>
        <v>0</v>
      </c>
      <c r="C24" s="16">
        <f t="shared" si="2"/>
        <v>0</v>
      </c>
      <c r="D24" s="26"/>
      <c r="E24" s="23">
        <f t="shared" si="3"/>
        <v>0</v>
      </c>
      <c r="F24" s="23">
        <f t="shared" si="4"/>
        <v>0</v>
      </c>
      <c r="G24" s="23">
        <f t="shared" si="5"/>
        <v>0</v>
      </c>
      <c r="H24" s="23">
        <f t="shared" si="6"/>
        <v>0</v>
      </c>
      <c r="I24" s="23">
        <f t="shared" si="7"/>
        <v>0</v>
      </c>
      <c r="J24" s="23">
        <f t="shared" si="8"/>
        <v>0</v>
      </c>
      <c r="K24" s="23">
        <f t="shared" si="9"/>
        <v>0</v>
      </c>
      <c r="L24" s="23">
        <f t="shared" si="10"/>
        <v>0</v>
      </c>
      <c r="M24" s="23">
        <f t="shared" si="11"/>
        <v>0</v>
      </c>
      <c r="N24" s="23">
        <f t="shared" si="12"/>
        <v>0</v>
      </c>
      <c r="O24" s="23">
        <f t="shared" si="13"/>
        <v>0</v>
      </c>
      <c r="P24" s="23">
        <f t="shared" si="14"/>
        <v>0</v>
      </c>
      <c r="Q24" s="23">
        <f t="shared" si="15"/>
        <v>0</v>
      </c>
      <c r="R24" s="23">
        <f t="shared" si="16"/>
        <v>0</v>
      </c>
      <c r="S24" s="23">
        <f t="shared" si="17"/>
        <v>0</v>
      </c>
      <c r="T24" s="23">
        <f t="shared" si="18"/>
        <v>0</v>
      </c>
    </row>
    <row r="25" spans="1:20" ht="15">
      <c r="A25" s="16">
        <f t="shared" si="0"/>
        <v>0</v>
      </c>
      <c r="B25" s="22">
        <f t="shared" si="1"/>
        <v>0</v>
      </c>
      <c r="C25" s="16">
        <f t="shared" si="2"/>
        <v>0</v>
      </c>
      <c r="D25" s="26"/>
      <c r="E25" s="23">
        <f t="shared" si="3"/>
        <v>0</v>
      </c>
      <c r="F25" s="23">
        <f t="shared" si="4"/>
        <v>0</v>
      </c>
      <c r="G25" s="23">
        <f t="shared" si="5"/>
        <v>0</v>
      </c>
      <c r="H25" s="23">
        <f t="shared" si="6"/>
        <v>0</v>
      </c>
      <c r="I25" s="23">
        <f t="shared" si="7"/>
        <v>0</v>
      </c>
      <c r="J25" s="23">
        <f t="shared" si="8"/>
        <v>0</v>
      </c>
      <c r="K25" s="23">
        <f t="shared" si="9"/>
        <v>0</v>
      </c>
      <c r="L25" s="23">
        <f t="shared" si="10"/>
        <v>0</v>
      </c>
      <c r="M25" s="23">
        <f t="shared" si="11"/>
        <v>0</v>
      </c>
      <c r="N25" s="23">
        <f t="shared" si="12"/>
        <v>0</v>
      </c>
      <c r="O25" s="23">
        <f t="shared" si="13"/>
        <v>0</v>
      </c>
      <c r="P25" s="23">
        <f t="shared" si="14"/>
        <v>0</v>
      </c>
      <c r="Q25" s="23">
        <f t="shared" si="15"/>
        <v>0</v>
      </c>
      <c r="R25" s="23">
        <f t="shared" si="16"/>
        <v>0</v>
      </c>
      <c r="S25" s="23">
        <f t="shared" si="17"/>
        <v>0</v>
      </c>
      <c r="T25" s="23">
        <f t="shared" si="18"/>
        <v>0</v>
      </c>
    </row>
    <row r="26" spans="1:20" ht="15">
      <c r="A26" s="11" t="s">
        <v>36</v>
      </c>
      <c r="B26" s="27">
        <f>SUM(B16:B25)</f>
        <v>2.64235</v>
      </c>
      <c r="C26" s="25">
        <f>SUM(C16:C25)</f>
        <v>2000</v>
      </c>
      <c r="D26" s="27">
        <f>SUM(D16:D25)</f>
        <v>100</v>
      </c>
      <c r="E26" s="24">
        <f aca="true" t="shared" si="19" ref="E26:P26">SUM(E16:E25)</f>
        <v>875.6999999999999</v>
      </c>
      <c r="F26" s="28">
        <f t="shared" si="19"/>
        <v>12.58745</v>
      </c>
      <c r="G26" s="24">
        <f t="shared" si="19"/>
        <v>24.59</v>
      </c>
      <c r="H26" s="24">
        <f t="shared" si="19"/>
        <v>53.95</v>
      </c>
      <c r="I26" s="28">
        <f t="shared" si="19"/>
        <v>179.57</v>
      </c>
      <c r="J26" s="28">
        <f t="shared" si="19"/>
        <v>9.419500000000001</v>
      </c>
      <c r="K26" s="24">
        <f t="shared" si="19"/>
        <v>6.993</v>
      </c>
      <c r="L26" s="24">
        <f t="shared" si="19"/>
        <v>6.5969999999999995</v>
      </c>
      <c r="M26" s="24">
        <f>SUM(M16:M25)</f>
        <v>2.0585</v>
      </c>
      <c r="N26" s="24">
        <f t="shared" si="19"/>
        <v>8.825</v>
      </c>
      <c r="O26" s="24">
        <f t="shared" si="19"/>
        <v>6.722499999999999</v>
      </c>
      <c r="P26" s="24">
        <f t="shared" si="19"/>
        <v>2.7517500000000004</v>
      </c>
      <c r="Q26" s="33">
        <f>IF(F26=0,0,J26/F26)</f>
        <v>0.7483247202570815</v>
      </c>
      <c r="R26" s="33">
        <f>IF(J26=0,0,K26/J26)</f>
        <v>0.7423960932108923</v>
      </c>
      <c r="S26" s="33">
        <f>IF(J26=0,0,L26/J26)</f>
        <v>0.7003556452040978</v>
      </c>
      <c r="T26" s="33">
        <f>IF(J26=0,0,M26/J26)</f>
        <v>0.2185360157120866</v>
      </c>
    </row>
    <row r="27" spans="1:20" s="9" customFormat="1" ht="15">
      <c r="A27" s="34" t="s">
        <v>40</v>
      </c>
      <c r="B27" s="35" t="s">
        <v>32</v>
      </c>
      <c r="C27" s="35" t="s">
        <v>32</v>
      </c>
      <c r="D27" s="35" t="s">
        <v>32</v>
      </c>
      <c r="E27" s="36">
        <f aca="true" t="shared" si="20" ref="E27:P27">880*E26/$E$26</f>
        <v>879.9999999999999</v>
      </c>
      <c r="F27" s="36">
        <f t="shared" si="20"/>
        <v>12.649258878611398</v>
      </c>
      <c r="G27" s="36">
        <f t="shared" si="20"/>
        <v>24.71074568916296</v>
      </c>
      <c r="H27" s="36">
        <f t="shared" si="20"/>
        <v>54.214913783259114</v>
      </c>
      <c r="I27" s="36">
        <f t="shared" si="20"/>
        <v>180.45175288340758</v>
      </c>
      <c r="J27" s="36">
        <f t="shared" si="20"/>
        <v>9.46575311179628</v>
      </c>
      <c r="K27" s="36">
        <f t="shared" si="20"/>
        <v>7.027338129496403</v>
      </c>
      <c r="L27" s="36">
        <f t="shared" si="20"/>
        <v>6.629393627954779</v>
      </c>
      <c r="M27" s="36">
        <f t="shared" si="20"/>
        <v>2.0686079707662444</v>
      </c>
      <c r="N27" s="36">
        <f t="shared" si="20"/>
        <v>8.868333904305127</v>
      </c>
      <c r="O27" s="36">
        <f t="shared" si="20"/>
        <v>6.7555098778120355</v>
      </c>
      <c r="P27" s="36">
        <f t="shared" si="20"/>
        <v>2.765262076053444</v>
      </c>
      <c r="Q27" s="37">
        <f>IF(F27=0,0,J27/F27)</f>
        <v>0.7483247202570815</v>
      </c>
      <c r="R27" s="37">
        <f>IF(J27=0,0,K27/J27)</f>
        <v>0.7423960932108921</v>
      </c>
      <c r="S27" s="37">
        <f>IF(J27=0,0,L27/J27)</f>
        <v>0.7003556452040977</v>
      </c>
      <c r="T27" s="37">
        <f>IF(J27=0,0,M27/J27)</f>
        <v>0.21853601571208658</v>
      </c>
    </row>
    <row r="28" spans="1:17" ht="14.25">
      <c r="A28" s="7" t="s">
        <v>37</v>
      </c>
      <c r="G28" s="7" t="s">
        <v>39</v>
      </c>
      <c r="H28" s="7" t="s">
        <v>39</v>
      </c>
      <c r="Q28" s="7">
        <v>0</v>
      </c>
    </row>
    <row r="29" spans="1:20" ht="15">
      <c r="A29" s="38" t="s">
        <v>38</v>
      </c>
      <c r="B29" s="38"/>
      <c r="C29" s="38"/>
      <c r="D29" s="38"/>
      <c r="E29" s="34">
        <v>880</v>
      </c>
      <c r="F29" s="34">
        <v>12.5</v>
      </c>
      <c r="G29" s="34">
        <v>80</v>
      </c>
      <c r="H29" s="34">
        <v>70</v>
      </c>
      <c r="I29" s="34">
        <v>160</v>
      </c>
      <c r="J29" s="34">
        <v>9.4</v>
      </c>
      <c r="K29" s="34">
        <v>6.1</v>
      </c>
      <c r="L29" s="34">
        <v>5.6</v>
      </c>
      <c r="M29" s="34">
        <v>1.9</v>
      </c>
      <c r="N29" s="34">
        <v>8.5</v>
      </c>
      <c r="O29" s="36">
        <v>6</v>
      </c>
      <c r="P29" s="36">
        <v>2</v>
      </c>
      <c r="Q29" s="37">
        <f>IF(F29=0,0,J29/F29)</f>
        <v>0.752</v>
      </c>
      <c r="R29" s="37">
        <f>IF(J29=0,0,K29/J29)</f>
        <v>0.648936170212766</v>
      </c>
      <c r="S29" s="37">
        <f>IF(J29=0,0,L29/J29)</f>
        <v>0.5957446808510638</v>
      </c>
      <c r="T29" s="37">
        <f>IF(J29=0,0,M29/J29)</f>
        <v>0.20212765957446807</v>
      </c>
    </row>
    <row r="30" spans="1:20" ht="14.25">
      <c r="A30" s="29" t="s">
        <v>41</v>
      </c>
      <c r="B30" s="11"/>
      <c r="C30" s="11"/>
      <c r="D30" s="25">
        <f>100-D26</f>
        <v>0</v>
      </c>
      <c r="E30" s="30">
        <f aca="true" t="shared" si="21" ref="E30:T30">+E27-E29</f>
        <v>0</v>
      </c>
      <c r="F30" s="31">
        <f t="shared" si="21"/>
        <v>0.14925887861139842</v>
      </c>
      <c r="G30" s="31">
        <f t="shared" si="21"/>
        <v>-55.28925431083704</v>
      </c>
      <c r="H30" s="31">
        <f t="shared" si="21"/>
        <v>-15.785086216740886</v>
      </c>
      <c r="I30" s="31">
        <f t="shared" si="21"/>
        <v>20.45175288340758</v>
      </c>
      <c r="J30" s="31">
        <f t="shared" si="21"/>
        <v>0.06575311179627974</v>
      </c>
      <c r="K30" s="31">
        <f t="shared" si="21"/>
        <v>0.9273381294964036</v>
      </c>
      <c r="L30" s="31">
        <f t="shared" si="21"/>
        <v>1.0293936279547795</v>
      </c>
      <c r="M30" s="31">
        <f t="shared" si="21"/>
        <v>0.16860797076624445</v>
      </c>
      <c r="N30" s="31">
        <f t="shared" si="21"/>
        <v>0.3683339043051266</v>
      </c>
      <c r="O30" s="31">
        <f t="shared" si="21"/>
        <v>0.7555098778120355</v>
      </c>
      <c r="P30" s="31">
        <f t="shared" si="21"/>
        <v>0.7652620760534439</v>
      </c>
      <c r="Q30" s="32">
        <f t="shared" si="21"/>
        <v>-0.0036752797429184803</v>
      </c>
      <c r="R30" s="32">
        <f t="shared" si="21"/>
        <v>0.09345992299812611</v>
      </c>
      <c r="S30" s="32">
        <f t="shared" si="21"/>
        <v>0.10461096435303385</v>
      </c>
      <c r="T30" s="32">
        <f t="shared" si="21"/>
        <v>0.016408356137618513</v>
      </c>
    </row>
    <row r="33" spans="1:17" ht="14.25">
      <c r="A33" s="7" t="s">
        <v>37</v>
      </c>
      <c r="G33" s="7" t="s">
        <v>39</v>
      </c>
      <c r="H33" s="7" t="s">
        <v>39</v>
      </c>
      <c r="Q33" s="7">
        <v>0</v>
      </c>
    </row>
    <row r="34" spans="1:20" ht="15">
      <c r="A34" s="38" t="s">
        <v>42</v>
      </c>
      <c r="B34" s="38"/>
      <c r="C34" s="38"/>
      <c r="D34" s="38"/>
      <c r="E34" s="34">
        <v>880</v>
      </c>
      <c r="F34" s="34">
        <v>10.5</v>
      </c>
      <c r="G34" s="34">
        <v>130</v>
      </c>
      <c r="H34" s="34">
        <v>70</v>
      </c>
      <c r="I34" s="34">
        <v>120</v>
      </c>
      <c r="J34" s="34">
        <v>5.2</v>
      </c>
      <c r="K34" s="34">
        <v>3.1</v>
      </c>
      <c r="L34" s="34">
        <v>3.1</v>
      </c>
      <c r="M34" s="34">
        <v>1.1</v>
      </c>
      <c r="N34" s="34">
        <v>6.5</v>
      </c>
      <c r="O34" s="36">
        <v>4.5</v>
      </c>
      <c r="P34" s="36">
        <v>2</v>
      </c>
      <c r="Q34" s="37">
        <f>IF(F34=0,0,J34/F34)</f>
        <v>0.49523809523809526</v>
      </c>
      <c r="R34" s="37">
        <f>IF(J34=0,0,K34/J34)</f>
        <v>0.5961538461538461</v>
      </c>
      <c r="S34" s="37">
        <f>IF(J34=0,0,L34/J34)</f>
        <v>0.5961538461538461</v>
      </c>
      <c r="T34" s="37">
        <f>IF(J34=0,0,M34/J34)</f>
        <v>0.21153846153846154</v>
      </c>
    </row>
    <row r="35" spans="1:20" ht="15">
      <c r="A35" s="38" t="s">
        <v>43</v>
      </c>
      <c r="B35" s="38"/>
      <c r="C35" s="38"/>
      <c r="D35" s="38"/>
      <c r="E35" s="34">
        <v>880</v>
      </c>
      <c r="F35" s="34">
        <v>13.8</v>
      </c>
      <c r="G35" s="34">
        <v>50</v>
      </c>
      <c r="H35" s="34">
        <v>60</v>
      </c>
      <c r="I35" s="34">
        <v>190</v>
      </c>
      <c r="J35" s="34">
        <v>13.8</v>
      </c>
      <c r="K35" s="34">
        <v>7.3</v>
      </c>
      <c r="L35" s="34">
        <v>8.7</v>
      </c>
      <c r="M35" s="34">
        <v>2.5</v>
      </c>
      <c r="N35" s="34">
        <v>8.5</v>
      </c>
      <c r="O35" s="36">
        <v>7</v>
      </c>
      <c r="P35" s="36">
        <v>1.5</v>
      </c>
      <c r="Q35" s="37">
        <f>IF(F35=0,0,J35/F35)</f>
        <v>1</v>
      </c>
      <c r="R35" s="37">
        <f>IF(J35=0,0,K35/J35)</f>
        <v>0.5289855072463767</v>
      </c>
      <c r="S35" s="37">
        <f>IF(J35=0,0,L35/J35)</f>
        <v>0.6304347826086956</v>
      </c>
      <c r="T35" s="37">
        <f>IF(J35=0,0,M35/J35)</f>
        <v>0.18115942028985507</v>
      </c>
    </row>
    <row r="36" spans="1:20" ht="15">
      <c r="A36" s="38" t="s">
        <v>44</v>
      </c>
      <c r="B36" s="38"/>
      <c r="C36" s="38"/>
      <c r="D36" s="38"/>
      <c r="E36" s="34">
        <v>880</v>
      </c>
      <c r="F36" s="34">
        <v>13.4</v>
      </c>
      <c r="G36" s="34">
        <v>50</v>
      </c>
      <c r="H36" s="34">
        <v>60</v>
      </c>
      <c r="I36" s="34">
        <v>190</v>
      </c>
      <c r="J36" s="34">
        <v>13.4</v>
      </c>
      <c r="K36" s="34">
        <v>7.1</v>
      </c>
      <c r="L36" s="34">
        <v>8.5</v>
      </c>
      <c r="M36" s="34">
        <v>2.4</v>
      </c>
      <c r="N36" s="34">
        <v>7.5</v>
      </c>
      <c r="O36" s="36">
        <v>7</v>
      </c>
      <c r="P36" s="36">
        <v>1.5</v>
      </c>
      <c r="Q36" s="37">
        <f>IF(F36=0,0,J36/F36)</f>
        <v>1</v>
      </c>
      <c r="R36" s="37">
        <f>IF(J36=0,0,K36/J36)</f>
        <v>0.5298507462686567</v>
      </c>
      <c r="S36" s="37">
        <f>IF(J36=0,0,L36/J36)</f>
        <v>0.6343283582089552</v>
      </c>
      <c r="T36" s="37">
        <f>IF(J36=0,0,M36/J36)</f>
        <v>0.1791044776119403</v>
      </c>
    </row>
    <row r="37" spans="1:20" ht="15">
      <c r="A37" s="38" t="s">
        <v>45</v>
      </c>
      <c r="B37" s="38"/>
      <c r="C37" s="38"/>
      <c r="D37" s="38"/>
      <c r="E37" s="34">
        <v>880</v>
      </c>
      <c r="F37" s="34">
        <v>13.4</v>
      </c>
      <c r="G37" s="34">
        <v>50</v>
      </c>
      <c r="H37" s="34">
        <v>60</v>
      </c>
      <c r="I37" s="34">
        <v>185</v>
      </c>
      <c r="J37" s="34">
        <v>12.7</v>
      </c>
      <c r="K37" s="34">
        <v>6.7</v>
      </c>
      <c r="L37" s="36">
        <v>8</v>
      </c>
      <c r="M37" s="34">
        <v>2.3</v>
      </c>
      <c r="N37" s="34">
        <v>7.5</v>
      </c>
      <c r="O37" s="36">
        <v>7</v>
      </c>
      <c r="P37" s="36">
        <v>1.5</v>
      </c>
      <c r="Q37" s="37">
        <f>IF(F37=0,0,J37/F37)</f>
        <v>0.9477611940298507</v>
      </c>
      <c r="R37" s="37">
        <f>IF(J37=0,0,K37/J37)</f>
        <v>0.5275590551181103</v>
      </c>
      <c r="S37" s="37">
        <f>IF(J37=0,0,L37/J37)</f>
        <v>0.6299212598425197</v>
      </c>
      <c r="T37" s="37">
        <f>IF(J37=0,0,M37/J37)</f>
        <v>0.1811023622047244</v>
      </c>
    </row>
    <row r="38" spans="1:20" ht="15">
      <c r="A38" s="38" t="s">
        <v>46</v>
      </c>
      <c r="B38" s="38"/>
      <c r="C38" s="38"/>
      <c r="D38" s="38"/>
      <c r="E38" s="34">
        <v>880</v>
      </c>
      <c r="F38" s="36">
        <v>13</v>
      </c>
      <c r="G38" s="34">
        <v>50</v>
      </c>
      <c r="H38" s="34">
        <v>60</v>
      </c>
      <c r="I38" s="34">
        <v>180</v>
      </c>
      <c r="J38" s="36">
        <v>11</v>
      </c>
      <c r="K38" s="34">
        <v>5.8</v>
      </c>
      <c r="L38" s="34">
        <v>6.9</v>
      </c>
      <c r="M38" s="36">
        <v>2</v>
      </c>
      <c r="N38" s="34">
        <v>7.5</v>
      </c>
      <c r="O38" s="36">
        <v>7</v>
      </c>
      <c r="P38" s="36">
        <v>1.5</v>
      </c>
      <c r="Q38" s="37">
        <f>IF(F38=0,0,J38/F38)</f>
        <v>0.8461538461538461</v>
      </c>
      <c r="R38" s="37">
        <f>IF(J38=0,0,K38/J38)</f>
        <v>0.5272727272727272</v>
      </c>
      <c r="S38" s="37">
        <f>IF(J38=0,0,L38/J38)</f>
        <v>0.6272727272727273</v>
      </c>
      <c r="T38" s="37">
        <f>IF(J38=0,0,M38/J38)</f>
        <v>0.18181818181818182</v>
      </c>
    </row>
    <row r="39" spans="1:20" ht="15">
      <c r="A39" s="38" t="s">
        <v>47</v>
      </c>
      <c r="B39" s="38"/>
      <c r="C39" s="38"/>
      <c r="D39" s="38"/>
      <c r="E39" s="34">
        <v>880</v>
      </c>
      <c r="F39" s="36">
        <v>13</v>
      </c>
      <c r="G39" s="34">
        <v>60</v>
      </c>
      <c r="H39" s="34">
        <v>80</v>
      </c>
      <c r="I39" s="34">
        <v>175</v>
      </c>
      <c r="J39" s="34">
        <v>10.1</v>
      </c>
      <c r="K39" s="34">
        <v>6.1</v>
      </c>
      <c r="L39" s="34">
        <v>6.6</v>
      </c>
      <c r="M39" s="36">
        <v>2</v>
      </c>
      <c r="N39" s="36">
        <v>7</v>
      </c>
      <c r="O39" s="36">
        <v>5.5</v>
      </c>
      <c r="P39" s="36">
        <v>1.5</v>
      </c>
      <c r="Q39" s="37">
        <f>IF(F39=0,0,J39/F39)</f>
        <v>0.7769230769230769</v>
      </c>
      <c r="R39" s="37">
        <f>IF(J39=0,0,K39/J39)</f>
        <v>0.6039603960396039</v>
      </c>
      <c r="S39" s="37">
        <f>IF(J39=0,0,L39/J39)</f>
        <v>0.6534653465346535</v>
      </c>
      <c r="T39" s="37">
        <f>IF(J39=0,0,M39/J39)</f>
        <v>0.19801980198019803</v>
      </c>
    </row>
    <row r="40" spans="1:20" ht="15">
      <c r="A40" s="38" t="s">
        <v>48</v>
      </c>
      <c r="B40" s="38"/>
      <c r="C40" s="38"/>
      <c r="D40" s="38"/>
      <c r="E40" s="34">
        <v>880</v>
      </c>
      <c r="F40" s="36">
        <v>13</v>
      </c>
      <c r="G40" s="34">
        <v>60</v>
      </c>
      <c r="H40" s="34">
        <v>80</v>
      </c>
      <c r="I40" s="34">
        <v>165</v>
      </c>
      <c r="J40" s="34">
        <v>8.8</v>
      </c>
      <c r="K40" s="34">
        <v>5.3</v>
      </c>
      <c r="L40" s="34">
        <v>5.7</v>
      </c>
      <c r="M40" s="34">
        <v>1.8</v>
      </c>
      <c r="N40" s="34">
        <v>6.5</v>
      </c>
      <c r="O40" s="36">
        <v>5</v>
      </c>
      <c r="P40" s="36">
        <v>1.3</v>
      </c>
      <c r="Q40" s="37">
        <f>IF(F40=0,0,J40/F40)</f>
        <v>0.676923076923077</v>
      </c>
      <c r="R40" s="37">
        <f>IF(J40=0,0,K40/J40)</f>
        <v>0.6022727272727272</v>
      </c>
      <c r="S40" s="37">
        <f>IF(J40=0,0,L40/J40)</f>
        <v>0.6477272727272727</v>
      </c>
      <c r="T40" s="37">
        <f>IF(J40=0,0,M40/J40)</f>
        <v>0.20454545454545453</v>
      </c>
    </row>
    <row r="41" spans="1:20" ht="15">
      <c r="A41" s="38" t="s">
        <v>49</v>
      </c>
      <c r="B41" s="38"/>
      <c r="C41" s="38"/>
      <c r="D41" s="38"/>
      <c r="E41" s="34">
        <v>880</v>
      </c>
      <c r="F41" s="36">
        <v>13</v>
      </c>
      <c r="G41" s="34">
        <v>60</v>
      </c>
      <c r="H41" s="34">
        <v>80</v>
      </c>
      <c r="I41" s="34">
        <v>155</v>
      </c>
      <c r="J41" s="34">
        <v>7.8</v>
      </c>
      <c r="K41" s="34">
        <v>4.7</v>
      </c>
      <c r="L41" s="34">
        <v>5.1</v>
      </c>
      <c r="M41" s="34">
        <v>1.55</v>
      </c>
      <c r="N41" s="34">
        <v>5.5</v>
      </c>
      <c r="O41" s="36">
        <v>3.5</v>
      </c>
      <c r="P41" s="36">
        <v>1</v>
      </c>
      <c r="Q41" s="37">
        <f>IF(F41=0,0,J41/F41)</f>
        <v>0.6</v>
      </c>
      <c r="R41" s="37">
        <f>IF(J41=0,0,K41/J41)</f>
        <v>0.6025641025641026</v>
      </c>
      <c r="S41" s="37">
        <f>IF(J41=0,0,L41/J41)</f>
        <v>0.6538461538461539</v>
      </c>
      <c r="T41" s="37">
        <f>IF(J41=0,0,M41/J41)</f>
        <v>0.19871794871794873</v>
      </c>
    </row>
  </sheetData>
  <sheetProtection/>
  <conditionalFormatting sqref="F30">
    <cfRule type="cellIs" priority="3" dxfId="3" operator="lessThan">
      <formula>0</formula>
    </cfRule>
  </conditionalFormatting>
  <conditionalFormatting sqref="I30:T30">
    <cfRule type="cellIs" priority="2" dxfId="3" operator="lessThan">
      <formula>0</formula>
    </cfRule>
  </conditionalFormatting>
  <conditionalFormatting sqref="G30:H30">
    <cfRule type="cellIs" priority="1" dxfId="3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2012-08-06T11:34:16Z</dcterms:created>
  <dcterms:modified xsi:type="dcterms:W3CDTF">2012-08-12T10:52:25Z</dcterms:modified>
  <cp:category/>
  <cp:version/>
  <cp:contentType/>
  <cp:contentStatus/>
</cp:coreProperties>
</file>